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2_5_prelozka_vo\"/>
    </mc:Choice>
  </mc:AlternateContent>
  <bookViews>
    <workbookView xWindow="-120" yWindow="-120" windowWidth="25440" windowHeight="15390" activeTab="1"/>
  </bookViews>
  <sheets>
    <sheet name="Pokyny pro vyplnění" sheetId="11" r:id="rId1"/>
    <sheet name="Stavba" sheetId="1" r:id="rId2"/>
    <sheet name="VzorPolozky" sheetId="10" state="hidden" r:id="rId3"/>
    <sheet name="01 0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'01 003 Pol'!$A$1:$X$25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G42" i="1"/>
  <c r="F42" i="1"/>
  <c r="G41" i="1"/>
  <c r="F41" i="1"/>
  <c r="H41" i="1" s="1"/>
  <c r="I41" i="1" s="1"/>
  <c r="G39" i="1"/>
  <c r="F39" i="1"/>
  <c r="G24" i="12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AE24" i="12"/>
  <c r="AF24" i="12"/>
  <c r="I20" i="1"/>
  <c r="I19" i="1"/>
  <c r="I18" i="1"/>
  <c r="I17" i="1"/>
  <c r="I16" i="1"/>
  <c r="I51" i="1"/>
  <c r="J50" i="1" s="1"/>
  <c r="J51" i="1" s="1"/>
  <c r="F43" i="1"/>
  <c r="G43" i="1"/>
  <c r="G25" i="1" s="1"/>
  <c r="A25" i="1" s="1"/>
  <c r="A26" i="1" s="1"/>
  <c r="G26" i="1" s="1"/>
  <c r="H42" i="1"/>
  <c r="I42" i="1" s="1"/>
  <c r="H40" i="1"/>
  <c r="I40" i="1" s="1"/>
  <c r="G28" i="1" l="1"/>
  <c r="H39" i="1"/>
  <c r="H43" i="1" s="1"/>
  <c r="G23" i="1"/>
  <c r="M8" i="12"/>
  <c r="G8" i="12"/>
  <c r="I21" i="1"/>
  <c r="J28" i="1"/>
  <c r="J26" i="1"/>
  <c r="G38" i="1"/>
  <c r="F38" i="1"/>
  <c r="J23" i="1"/>
  <c r="J24" i="1"/>
  <c r="J25" i="1"/>
  <c r="J27" i="1"/>
  <c r="E24" i="1"/>
  <c r="E26" i="1"/>
  <c r="I39" i="1" l="1"/>
  <c r="I43" i="1" s="1"/>
  <c r="J42" i="1" s="1"/>
  <c r="A23" i="1"/>
  <c r="A24" i="1" s="1"/>
  <c r="G24" i="1" s="1"/>
  <c r="A27" i="1" s="1"/>
  <c r="A29" i="1" s="1"/>
  <c r="G29" i="1" s="1"/>
  <c r="G27" i="1" s="1"/>
  <c r="J39" i="1" l="1"/>
  <c r="J43" i="1" s="1"/>
  <c r="J40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Precision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<sst xmlns="http://schemas.openxmlformats.org/spreadsheetml/2006/main" count="234" uniqueCount="130">
  <si>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</si>
  <si>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</si>
  <si>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</si>
  <si>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</si>
  <si>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</si>
  <si>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</si>
  <si>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</si>
  <si>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</si>
  <si>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</si>
  <si>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</si>
  <si>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</si>
  <si>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</si>
  <si>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</si>
  <si>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</si>
  <si>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</si>
  <si>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</si>
  <si>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</si>
  <si>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</si>
  <si>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</si>
  <si>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</si>
  <si>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</si>
  <si>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</si>
  <si>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</si>
  <si>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</si>
  <si>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</si>
  <si>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</si>
  <si>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</si>
  <si>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</si>
  <si>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</si>
  <si>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</si>
  <si>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</si>
  <si>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</si>
  <si>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</si>
  <si>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</si>
  <si>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</si>
  <si>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</si>
  <si>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</si>
  <si>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</si>
  <si>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</si>
  <si>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</si>
  <si>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</si>
  <si>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</si>
  <si>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</si>
  <si>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003</t>
  </si>
  <si>
    <t>Přeložka VO</t>
  </si>
  <si>
    <t>01</t>
  </si>
  <si>
    <t>Elektroinstalace</t>
  </si>
  <si>
    <t>Objekt:</t>
  </si>
  <si>
    <t>Rozpočet:</t>
  </si>
  <si>
    <t>190708</t>
  </si>
  <si>
    <t>Parkovací dům Havlíčková</t>
  </si>
  <si>
    <t>Stavba</t>
  </si>
  <si>
    <t>Stavební objekt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</si>
  <si>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</si>
  <si>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</si>
  <si>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</si>
  <si>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</si>
  <si>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</si>
  <si>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</si>
  <si>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</si>
  <si>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</si>
  <si>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</si>
  <si>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</si>
  <si>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</si>
  <si>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</si>
  <si>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</si>
  <si>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</si>
  <si>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</si>
  <si>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</si>
  <si>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</si>
  <si>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</si>
  <si>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</si>
  <si>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</si>
  <si>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</si>
  <si>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</si>
  <si>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</si>
  <si>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</si>
  <si>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</si>
  <si>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</si>
  <si>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</si>
  <si>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</si>
  <si>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</si>
  <si>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</si>
  <si>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</si>
  <si>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</si>
  <si>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</si>
  <si>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</si>
  <si>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</si>
  <si>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</si>
  <si>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210810052R00</t>
  </si>
  <si>
    <t>Montáž kabelu CYKY 750 V, 4 x 6 mm2, pevně uloženého</t>
  </si>
  <si>
    <t>m</t>
  </si>
  <si>
    <t>RTS 19/ I</t>
  </si>
  <si>
    <t>Práce</t>
  </si>
  <si>
    <t>POL1_</t>
  </si>
  <si>
    <t>34111072R</t>
  </si>
  <si>
    <t>kabel CYKY; instalační; pro pevné uložení ve vnitřních a venk.prostorách v zemi, betonu; Cu plné holé jádro, tvar jádra RE-kulatý jednodrát; počet a průřez žil 4x6mm2; počet žil 4; teplota použití -30 až 70 °C; max.provoz.teplota při zkratu 160 °C; min.teplota pokládky -5 °C; průřez vodiče 6,0 mm2; samozhášivý; odolnost vůči UV záření; barva pláště černá</t>
  </si>
  <si>
    <t>SPCM</t>
  </si>
  <si>
    <t>Specifikace</t>
  </si>
  <si>
    <t>POL3_</t>
  </si>
  <si>
    <t>210810053R00</t>
  </si>
  <si>
    <t>Montáž kabelu CYKY 750 V, 4 x 10 mm2, pevně uloženého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</si>
  <si>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</si>
  <si>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</si>
  <si>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210901090R00</t>
  </si>
  <si>
    <t>Vodiče, šňůry a kabely hliníkové kabel silový AYKY 1 kV, 4 x 25 mm2, pevně uložený</t>
  </si>
  <si>
    <t>34113270R</t>
  </si>
  <si>
    <t>kabel 1-AYKYz; silový, závěsný; venkovní zavěšení na podpěrách; Al jádro kulaté plné (RE); počet žil 4; vnější průměr 23,5 mm; jmen.průřez jádra 25,00 mm2; teplota použití -35 až 70 °C; odolný proti šíření plamene podle vyhlášky č. 21/1996; odolnost vůči UV záření</t>
  </si>
  <si>
    <t>210-001</t>
  </si>
  <si>
    <t>Demontáž stávající kabelové skříně</t>
  </si>
  <si>
    <t>kpl</t>
  </si>
  <si>
    <t>Vlastní</t>
  </si>
  <si>
    <t>Indiv</t>
  </si>
  <si>
    <t>210-002</t>
  </si>
  <si>
    <t>Kabelová jistící skříň</t>
  </si>
  <si>
    <t>kus</t>
  </si>
  <si>
    <t>210101253R00</t>
  </si>
  <si>
    <t>Montáž spojky kabelové 1 kV SV, litinové, do průřezu 4x50 mm2</t>
  </si>
  <si>
    <t>210-003</t>
  </si>
  <si>
    <t>Kabelová spojka pro kabel AYKY-J 4x25</t>
  </si>
  <si>
    <t>210101252R00</t>
  </si>
  <si>
    <t>Montáž spojky kabelové 1 kV SV, litinové, do průřezu 4x16 mm2</t>
  </si>
  <si>
    <t>210-004</t>
  </si>
  <si>
    <t>Kabelová spojka pro kabel CYKY-J 4x10</t>
  </si>
  <si>
    <t>210-005</t>
  </si>
  <si>
    <t>Kabelová spojka pro kabel CYKY-J 4x6</t>
  </si>
  <si>
    <t>210-006</t>
  </si>
  <si>
    <t>Výkop komplet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</si>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</sst>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aVRDgtGI5OSxCvc8m6KJIyX9gGkD9Vtq95be9vCOfL7nwiKp4qw5x/bpsYh+rFeAyrJIABCkL59DWGKHovCJjw==" saltValue="x3g3VGz4l8EOMW5HIV1s9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A2" sqref="A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22</v>
      </c>
      <c r="C2" s="78"/>
      <c r="D2" s="79" t="s">
        <v>49</v>
      </c>
      <c r="E2" s="226" t="s">
        <v>50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9" t="s">
        <v>46</v>
      </c>
      <c r="F3" s="230"/>
      <c r="G3" s="230"/>
      <c r="H3" s="230"/>
      <c r="I3" s="230"/>
      <c r="J3" s="231"/>
    </row>
    <row r="4" spans="1:15" ht="23.25" customHeight="1" x14ac:dyDescent="0.2">
      <c r="A4" s="76">
        <v>5961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2"/>
      <c r="F15" s="232"/>
      <c r="G15" s="234"/>
      <c r="H15" s="234"/>
      <c r="I15" s="234" t="s">
        <v>29</v>
      </c>
      <c r="J15" s="23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SUMIF(F50:F50,A16,I50:I50)+SUMIF(F50:F50,"PSU",I50:I50)</f>
        <v>0</v>
      </c>
      <c r="J16" s="19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SUMIF(F50:F50,A17,I50:I50)</f>
        <v>0</v>
      </c>
      <c r="J17" s="19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SUMIF(F50:F50,A18,I50:I50)</f>
        <v>0</v>
      </c>
      <c r="J18" s="199"/>
    </row>
    <row r="19" spans="1:10" ht="23.25" customHeight="1" x14ac:dyDescent="0.2">
      <c r="A19" s="139" t="s">
        <v>59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SUMIF(F50:F50,A19,I50:I50)</f>
        <v>0</v>
      </c>
      <c r="J19" s="199"/>
    </row>
    <row r="20" spans="1:10" ht="23.25" customHeight="1" x14ac:dyDescent="0.2">
      <c r="A20" s="139" t="s">
        <v>60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SUMIF(F50:F50,A20,I50:I50)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IF(A24&gt;50, ROUNDUP(A23, 0), ROUNDDOWN(A23, 0))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IF(A26&gt;50, ROUNDUP(A25, 0), ROUNDDOWN(A25, 0))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3">
        <f>ZakladDPHSniVypocet+ZakladDPHZaklVypocet</f>
        <v>0</v>
      </c>
      <c r="H28" s="203"/>
      <c r="I28" s="20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2">
        <f>IF(A29&gt;50, ROUNDUP(A27, 0), ROUNDDOWN(A27, 0))</f>
        <v>0</v>
      </c>
      <c r="H29" s="202"/>
      <c r="I29" s="202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87"/>
      <c r="D39" s="187"/>
      <c r="E39" s="187"/>
      <c r="F39" s="100">
        <f>'01 003 Pol'!AE24</f>
        <v>0</v>
      </c>
      <c r="G39" s="101">
        <f>'01 003 Pol'!AF24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88" t="s">
        <v>52</v>
      </c>
      <c r="D40" s="188"/>
      <c r="E40" s="188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2</v>
      </c>
      <c r="B41" s="104" t="s">
        <v>45</v>
      </c>
      <c r="C41" s="188" t="s">
        <v>46</v>
      </c>
      <c r="D41" s="188"/>
      <c r="E41" s="188"/>
      <c r="F41" s="105">
        <f>'01 003 Pol'!AE24</f>
        <v>0</v>
      </c>
      <c r="G41" s="106">
        <f>'01 003 Pol'!AF24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87" t="s">
        <v>44</v>
      </c>
      <c r="D42" s="187"/>
      <c r="E42" s="187"/>
      <c r="F42" s="109">
        <f>'01 003 Pol'!AE24</f>
        <v>0</v>
      </c>
      <c r="G42" s="102">
        <f>'01 003 Pol'!AF24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89" t="s">
        <v>53</v>
      </c>
      <c r="C43" s="190"/>
      <c r="D43" s="190"/>
      <c r="E43" s="19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57</v>
      </c>
      <c r="C50" s="185" t="s">
        <v>58</v>
      </c>
      <c r="D50" s="186"/>
      <c r="E50" s="186"/>
      <c r="F50" s="135" t="s">
        <v>26</v>
      </c>
      <c r="G50" s="136"/>
      <c r="H50" s="136"/>
      <c r="I50" s="136">
        <f>'01 003 Pol'!G8</f>
        <v>0</v>
      </c>
      <c r="J50" s="133" t="str">
        <f>IF(I51=0,"",I50/I51*100)</f>
        <v/>
      </c>
    </row>
    <row r="51" spans="1:10" ht="25.5" customHeight="1" x14ac:dyDescent="0.2">
      <c r="A51" s="125"/>
      <c r="B51" s="130" t="s">
        <v>1</v>
      </c>
      <c r="C51" s="131"/>
      <c r="D51" s="132"/>
      <c r="E51" s="132"/>
      <c r="F51" s="137"/>
      <c r="G51" s="138"/>
      <c r="H51" s="138"/>
      <c r="I51" s="138">
        <f>I50</f>
        <v>0</v>
      </c>
      <c r="J51" s="134" t="str">
        <f>J50</f>
        <v/>
      </c>
    </row>
    <row r="52" spans="1:10" x14ac:dyDescent="0.2">
      <c r="F52" s="87"/>
      <c r="G52" s="87"/>
      <c r="H52" s="87"/>
      <c r="I52" s="87"/>
      <c r="J52" s="88"/>
    </row>
    <row r="53" spans="1:10" x14ac:dyDescent="0.2">
      <c r="F53" s="87"/>
      <c r="G53" s="87"/>
      <c r="H53" s="87"/>
      <c r="I53" s="87"/>
      <c r="J53" s="88"/>
    </row>
    <row r="54" spans="1:10" x14ac:dyDescent="0.2">
      <c r="F54" s="87"/>
      <c r="G54" s="87"/>
      <c r="H54" s="87"/>
      <c r="I54" s="87"/>
      <c r="J54" s="88"/>
    </row>
  </sheetData>
  <sheetProtection algorithmName="SHA-512" hashValue="lZVMrI7OfF8PvJIRWTxppOtNGkUXvirIdsudToXayq8Rb/sSt6Kh8no8qAeP+jZCaRsXxR+7GUOxeiGN8+jbEA==" saltValue="K5eX8dQeszu5aSFEHqmX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algorithmName="SHA-512" hashValue="WStLRFxkFR2/vSUvbNIVOYT+0OBP61S0dpdjk/RLJQvitMNj7+YH+orFWUPCqXUqKaA73PqOljT/gUMTtEfO4A==" saltValue="SsQ3wdHsRkkRyfrAdUu1O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activeCell="A2" sqref="A2:J2"/>
      <selection pane="bottomLeft" activeCell="A2" sqref="A2:J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61</v>
      </c>
      <c r="B1" s="241"/>
      <c r="C1" s="241"/>
      <c r="D1" s="241"/>
      <c r="E1" s="241"/>
      <c r="F1" s="241"/>
      <c r="G1" s="241"/>
      <c r="AG1" t="s">
        <v>62</v>
      </c>
    </row>
    <row r="2" spans="1:60" ht="24.95" customHeight="1" x14ac:dyDescent="0.2">
      <c r="A2" s="140" t="s">
        <v>7</v>
      </c>
      <c r="B2" s="49" t="s">
        <v>49</v>
      </c>
      <c r="C2" s="242" t="s">
        <v>50</v>
      </c>
      <c r="D2" s="243"/>
      <c r="E2" s="243"/>
      <c r="F2" s="243"/>
      <c r="G2" s="244"/>
      <c r="AG2" t="s">
        <v>63</v>
      </c>
    </row>
    <row r="3" spans="1:60" ht="24.95" customHeight="1" x14ac:dyDescent="0.2">
      <c r="A3" s="140" t="s">
        <v>8</v>
      </c>
      <c r="B3" s="49" t="s">
        <v>45</v>
      </c>
      <c r="C3" s="242" t="s">
        <v>46</v>
      </c>
      <c r="D3" s="243"/>
      <c r="E3" s="243"/>
      <c r="F3" s="243"/>
      <c r="G3" s="244"/>
      <c r="AC3" s="122" t="s">
        <v>63</v>
      </c>
      <c r="AG3" t="s">
        <v>64</v>
      </c>
    </row>
    <row r="4" spans="1:60" ht="24.95" customHeight="1" x14ac:dyDescent="0.2">
      <c r="A4" s="141" t="s">
        <v>9</v>
      </c>
      <c r="B4" s="142" t="s">
        <v>43</v>
      </c>
      <c r="C4" s="245" t="s">
        <v>44</v>
      </c>
      <c r="D4" s="246"/>
      <c r="E4" s="246"/>
      <c r="F4" s="246"/>
      <c r="G4" s="247"/>
      <c r="AG4" t="s">
        <v>65</v>
      </c>
    </row>
    <row r="5" spans="1:60" x14ac:dyDescent="0.2">
      <c r="D5" s="10"/>
    </row>
    <row r="6" spans="1:60" ht="38.25" x14ac:dyDescent="0.2">
      <c r="A6" s="144" t="s">
        <v>66</v>
      </c>
      <c r="B6" s="146" t="s">
        <v>67</v>
      </c>
      <c r="C6" s="146" t="s">
        <v>68</v>
      </c>
      <c r="D6" s="145" t="s">
        <v>69</v>
      </c>
      <c r="E6" s="144" t="s">
        <v>70</v>
      </c>
      <c r="F6" s="143" t="s">
        <v>71</v>
      </c>
      <c r="G6" s="144" t="s">
        <v>29</v>
      </c>
      <c r="H6" s="147" t="s">
        <v>30</v>
      </c>
      <c r="I6" s="147" t="s">
        <v>72</v>
      </c>
      <c r="J6" s="147" t="s">
        <v>31</v>
      </c>
      <c r="K6" s="147" t="s">
        <v>73</v>
      </c>
      <c r="L6" s="147" t="s">
        <v>74</v>
      </c>
      <c r="M6" s="147" t="s">
        <v>75</v>
      </c>
      <c r="N6" s="147" t="s">
        <v>76</v>
      </c>
      <c r="O6" s="147" t="s">
        <v>77</v>
      </c>
      <c r="P6" s="147" t="s">
        <v>78</v>
      </c>
      <c r="Q6" s="147" t="s">
        <v>79</v>
      </c>
      <c r="R6" s="147" t="s">
        <v>80</v>
      </c>
      <c r="S6" s="147" t="s">
        <v>81</v>
      </c>
      <c r="T6" s="147" t="s">
        <v>82</v>
      </c>
      <c r="U6" s="147" t="s">
        <v>83</v>
      </c>
      <c r="V6" s="147" t="s">
        <v>84</v>
      </c>
      <c r="W6" s="147" t="s">
        <v>85</v>
      </c>
      <c r="X6" s="147" t="s">
        <v>86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87</v>
      </c>
      <c r="B8" s="158" t="s">
        <v>57</v>
      </c>
      <c r="C8" s="178" t="s">
        <v>58</v>
      </c>
      <c r="D8" s="159"/>
      <c r="E8" s="160"/>
      <c r="F8" s="161"/>
      <c r="G8" s="161">
        <f>SUMIF(AG9:AG22,"&lt;&gt;NOR",G9:G22)</f>
        <v>0</v>
      </c>
      <c r="H8" s="161"/>
      <c r="I8" s="161">
        <f>SUM(I9:I22)</f>
        <v>0</v>
      </c>
      <c r="J8" s="161"/>
      <c r="K8" s="161">
        <f>SUM(K9:K22)</f>
        <v>0</v>
      </c>
      <c r="L8" s="161"/>
      <c r="M8" s="161">
        <f>SUM(M9:M22)</f>
        <v>0</v>
      </c>
      <c r="N8" s="161"/>
      <c r="O8" s="161">
        <f>SUM(O9:O22)</f>
        <v>0.11</v>
      </c>
      <c r="P8" s="161"/>
      <c r="Q8" s="161">
        <f>SUM(Q9:Q22)</f>
        <v>0</v>
      </c>
      <c r="R8" s="161"/>
      <c r="S8" s="161"/>
      <c r="T8" s="162"/>
      <c r="U8" s="156"/>
      <c r="V8" s="156">
        <f>SUM(V9:V22)</f>
        <v>35.4</v>
      </c>
      <c r="W8" s="156"/>
      <c r="X8" s="156"/>
      <c r="AG8" t="s">
        <v>88</v>
      </c>
    </row>
    <row r="9" spans="1:60" outlineLevel="1" x14ac:dyDescent="0.2">
      <c r="A9" s="170">
        <v>1</v>
      </c>
      <c r="B9" s="171" t="s">
        <v>89</v>
      </c>
      <c r="C9" s="179" t="s">
        <v>90</v>
      </c>
      <c r="D9" s="172" t="s">
        <v>91</v>
      </c>
      <c r="E9" s="173">
        <v>55</v>
      </c>
      <c r="F9" s="174"/>
      <c r="G9" s="175">
        <f t="shared" ref="G9:G22" si="0">ROUND(E9*F9,2)</f>
        <v>0</v>
      </c>
      <c r="H9" s="174"/>
      <c r="I9" s="175">
        <f t="shared" ref="I9:I22" si="1">ROUND(E9*H9,2)</f>
        <v>0</v>
      </c>
      <c r="J9" s="174"/>
      <c r="K9" s="175">
        <f t="shared" ref="K9:K22" si="2">ROUND(E9*J9,2)</f>
        <v>0</v>
      </c>
      <c r="L9" s="175">
        <v>21</v>
      </c>
      <c r="M9" s="175">
        <f t="shared" ref="M9:M22" si="3">G9*(1+L9/100)</f>
        <v>0</v>
      </c>
      <c r="N9" s="175">
        <v>0</v>
      </c>
      <c r="O9" s="175">
        <f t="shared" ref="O9:O22" si="4">ROUND(E9*N9,2)</f>
        <v>0</v>
      </c>
      <c r="P9" s="175">
        <v>0</v>
      </c>
      <c r="Q9" s="175">
        <f t="shared" ref="Q9:Q22" si="5">ROUND(E9*P9,2)</f>
        <v>0</v>
      </c>
      <c r="R9" s="175" t="s">
        <v>57</v>
      </c>
      <c r="S9" s="175" t="s">
        <v>92</v>
      </c>
      <c r="T9" s="176" t="s">
        <v>92</v>
      </c>
      <c r="U9" s="155">
        <v>0.11586</v>
      </c>
      <c r="V9" s="155">
        <f t="shared" ref="V9:V22" si="6">ROUND(E9*U9,2)</f>
        <v>6.37</v>
      </c>
      <c r="W9" s="155"/>
      <c r="X9" s="155" t="s">
        <v>93</v>
      </c>
      <c r="Y9" s="148"/>
      <c r="Z9" s="148"/>
      <c r="AA9" s="148"/>
      <c r="AB9" s="148"/>
      <c r="AC9" s="148"/>
      <c r="AD9" s="148"/>
      <c r="AE9" s="148"/>
      <c r="AF9" s="148"/>
      <c r="AG9" s="148" t="s">
        <v>94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56.25" outlineLevel="1" x14ac:dyDescent="0.2">
      <c r="A10" s="170">
        <v>2</v>
      </c>
      <c r="B10" s="171" t="s">
        <v>95</v>
      </c>
      <c r="C10" s="179" t="s">
        <v>96</v>
      </c>
      <c r="D10" s="172" t="s">
        <v>91</v>
      </c>
      <c r="E10" s="173">
        <v>55</v>
      </c>
      <c r="F10" s="174"/>
      <c r="G10" s="175">
        <f t="shared" si="0"/>
        <v>0</v>
      </c>
      <c r="H10" s="174"/>
      <c r="I10" s="175">
        <f t="shared" si="1"/>
        <v>0</v>
      </c>
      <c r="J10" s="174"/>
      <c r="K10" s="175">
        <f t="shared" si="2"/>
        <v>0</v>
      </c>
      <c r="L10" s="175">
        <v>21</v>
      </c>
      <c r="M10" s="175">
        <f t="shared" si="3"/>
        <v>0</v>
      </c>
      <c r="N10" s="175">
        <v>4.4000000000000002E-4</v>
      </c>
      <c r="O10" s="175">
        <f t="shared" si="4"/>
        <v>0.02</v>
      </c>
      <c r="P10" s="175">
        <v>0</v>
      </c>
      <c r="Q10" s="175">
        <f t="shared" si="5"/>
        <v>0</v>
      </c>
      <c r="R10" s="175" t="s">
        <v>97</v>
      </c>
      <c r="S10" s="175" t="s">
        <v>92</v>
      </c>
      <c r="T10" s="176" t="s">
        <v>92</v>
      </c>
      <c r="U10" s="155">
        <v>0</v>
      </c>
      <c r="V10" s="155">
        <f t="shared" si="6"/>
        <v>0</v>
      </c>
      <c r="W10" s="155"/>
      <c r="X10" s="155" t="s">
        <v>98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99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3</v>
      </c>
      <c r="B11" s="171" t="s">
        <v>100</v>
      </c>
      <c r="C11" s="179" t="s">
        <v>101</v>
      </c>
      <c r="D11" s="172" t="s">
        <v>91</v>
      </c>
      <c r="E11" s="173">
        <v>55</v>
      </c>
      <c r="F11" s="174"/>
      <c r="G11" s="175">
        <f t="shared" si="0"/>
        <v>0</v>
      </c>
      <c r="H11" s="174"/>
      <c r="I11" s="175">
        <f t="shared" si="1"/>
        <v>0</v>
      </c>
      <c r="J11" s="174"/>
      <c r="K11" s="175">
        <f t="shared" si="2"/>
        <v>0</v>
      </c>
      <c r="L11" s="175">
        <v>21</v>
      </c>
      <c r="M11" s="175">
        <f t="shared" si="3"/>
        <v>0</v>
      </c>
      <c r="N11" s="175">
        <v>0</v>
      </c>
      <c r="O11" s="175">
        <f t="shared" si="4"/>
        <v>0</v>
      </c>
      <c r="P11" s="175">
        <v>0</v>
      </c>
      <c r="Q11" s="175">
        <f t="shared" si="5"/>
        <v>0</v>
      </c>
      <c r="R11" s="175" t="s">
        <v>57</v>
      </c>
      <c r="S11" s="175" t="s">
        <v>92</v>
      </c>
      <c r="T11" s="176" t="s">
        <v>92</v>
      </c>
      <c r="U11" s="155">
        <v>0.11586</v>
      </c>
      <c r="V11" s="155">
        <f t="shared" si="6"/>
        <v>6.37</v>
      </c>
      <c r="W11" s="155"/>
      <c r="X11" s="155" t="s">
        <v>93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56.25" outlineLevel="1" x14ac:dyDescent="0.2">
      <c r="A12" s="170">
        <v>4</v>
      </c>
      <c r="B12" s="171" t="s">
        <v>102</v>
      </c>
      <c r="C12" s="179" t="s">
        <v>103</v>
      </c>
      <c r="D12" s="172" t="s">
        <v>91</v>
      </c>
      <c r="E12" s="173">
        <v>55</v>
      </c>
      <c r="F12" s="174"/>
      <c r="G12" s="175">
        <f t="shared" si="0"/>
        <v>0</v>
      </c>
      <c r="H12" s="174"/>
      <c r="I12" s="175">
        <f t="shared" si="1"/>
        <v>0</v>
      </c>
      <c r="J12" s="174"/>
      <c r="K12" s="175">
        <f t="shared" si="2"/>
        <v>0</v>
      </c>
      <c r="L12" s="175">
        <v>21</v>
      </c>
      <c r="M12" s="175">
        <f t="shared" si="3"/>
        <v>0</v>
      </c>
      <c r="N12" s="175">
        <v>6.0999999999999997E-4</v>
      </c>
      <c r="O12" s="175">
        <f t="shared" si="4"/>
        <v>0.03</v>
      </c>
      <c r="P12" s="175">
        <v>0</v>
      </c>
      <c r="Q12" s="175">
        <f t="shared" si="5"/>
        <v>0</v>
      </c>
      <c r="R12" s="175" t="s">
        <v>97</v>
      </c>
      <c r="S12" s="175" t="s">
        <v>92</v>
      </c>
      <c r="T12" s="176" t="s">
        <v>92</v>
      </c>
      <c r="U12" s="155">
        <v>0</v>
      </c>
      <c r="V12" s="155">
        <f t="shared" si="6"/>
        <v>0</v>
      </c>
      <c r="W12" s="155"/>
      <c r="X12" s="155" t="s">
        <v>98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0">
        <v>5</v>
      </c>
      <c r="B13" s="171" t="s">
        <v>104</v>
      </c>
      <c r="C13" s="179" t="s">
        <v>105</v>
      </c>
      <c r="D13" s="172" t="s">
        <v>91</v>
      </c>
      <c r="E13" s="173">
        <v>55</v>
      </c>
      <c r="F13" s="174"/>
      <c r="G13" s="175">
        <f t="shared" si="0"/>
        <v>0</v>
      </c>
      <c r="H13" s="174"/>
      <c r="I13" s="175">
        <f t="shared" si="1"/>
        <v>0</v>
      </c>
      <c r="J13" s="174"/>
      <c r="K13" s="175">
        <f t="shared" si="2"/>
        <v>0</v>
      </c>
      <c r="L13" s="175">
        <v>21</v>
      </c>
      <c r="M13" s="175">
        <f t="shared" si="3"/>
        <v>0</v>
      </c>
      <c r="N13" s="175">
        <v>0</v>
      </c>
      <c r="O13" s="175">
        <f t="shared" si="4"/>
        <v>0</v>
      </c>
      <c r="P13" s="175">
        <v>0</v>
      </c>
      <c r="Q13" s="175">
        <f t="shared" si="5"/>
        <v>0</v>
      </c>
      <c r="R13" s="175" t="s">
        <v>57</v>
      </c>
      <c r="S13" s="175" t="s">
        <v>92</v>
      </c>
      <c r="T13" s="176" t="s">
        <v>92</v>
      </c>
      <c r="U13" s="155">
        <v>0.10532999999999999</v>
      </c>
      <c r="V13" s="155">
        <f t="shared" si="6"/>
        <v>5.79</v>
      </c>
      <c r="W13" s="155"/>
      <c r="X13" s="155" t="s">
        <v>93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45" outlineLevel="1" x14ac:dyDescent="0.2">
      <c r="A14" s="170">
        <v>6</v>
      </c>
      <c r="B14" s="171" t="s">
        <v>106</v>
      </c>
      <c r="C14" s="179" t="s">
        <v>107</v>
      </c>
      <c r="D14" s="172" t="s">
        <v>91</v>
      </c>
      <c r="E14" s="173">
        <v>55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21</v>
      </c>
      <c r="M14" s="175">
        <f t="shared" si="3"/>
        <v>0</v>
      </c>
      <c r="N14" s="175">
        <v>1.0499999999999999E-3</v>
      </c>
      <c r="O14" s="175">
        <f t="shared" si="4"/>
        <v>0.06</v>
      </c>
      <c r="P14" s="175">
        <v>0</v>
      </c>
      <c r="Q14" s="175">
        <f t="shared" si="5"/>
        <v>0</v>
      </c>
      <c r="R14" s="175" t="s">
        <v>97</v>
      </c>
      <c r="S14" s="175" t="s">
        <v>92</v>
      </c>
      <c r="T14" s="176" t="s">
        <v>92</v>
      </c>
      <c r="U14" s="155">
        <v>0</v>
      </c>
      <c r="V14" s="155">
        <f t="shared" si="6"/>
        <v>0</v>
      </c>
      <c r="W14" s="155"/>
      <c r="X14" s="155" t="s">
        <v>98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7</v>
      </c>
      <c r="B15" s="171" t="s">
        <v>108</v>
      </c>
      <c r="C15" s="179" t="s">
        <v>109</v>
      </c>
      <c r="D15" s="172" t="s">
        <v>110</v>
      </c>
      <c r="E15" s="173">
        <v>1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21</v>
      </c>
      <c r="M15" s="175">
        <f t="shared" si="3"/>
        <v>0</v>
      </c>
      <c r="N15" s="175">
        <v>0</v>
      </c>
      <c r="O15" s="175">
        <f t="shared" si="4"/>
        <v>0</v>
      </c>
      <c r="P15" s="175">
        <v>0</v>
      </c>
      <c r="Q15" s="175">
        <f t="shared" si="5"/>
        <v>0</v>
      </c>
      <c r="R15" s="175"/>
      <c r="S15" s="175" t="s">
        <v>111</v>
      </c>
      <c r="T15" s="176" t="s">
        <v>112</v>
      </c>
      <c r="U15" s="155">
        <v>0</v>
      </c>
      <c r="V15" s="155">
        <f t="shared" si="6"/>
        <v>0</v>
      </c>
      <c r="W15" s="155"/>
      <c r="X15" s="155" t="s">
        <v>93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0">
        <v>8</v>
      </c>
      <c r="B16" s="171" t="s">
        <v>113</v>
      </c>
      <c r="C16" s="179" t="s">
        <v>114</v>
      </c>
      <c r="D16" s="172" t="s">
        <v>115</v>
      </c>
      <c r="E16" s="173">
        <v>1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21</v>
      </c>
      <c r="M16" s="175">
        <f t="shared" si="3"/>
        <v>0</v>
      </c>
      <c r="N16" s="175">
        <v>0</v>
      </c>
      <c r="O16" s="175">
        <f t="shared" si="4"/>
        <v>0</v>
      </c>
      <c r="P16" s="175">
        <v>0</v>
      </c>
      <c r="Q16" s="175">
        <f t="shared" si="5"/>
        <v>0</v>
      </c>
      <c r="R16" s="175"/>
      <c r="S16" s="175" t="s">
        <v>111</v>
      </c>
      <c r="T16" s="176" t="s">
        <v>112</v>
      </c>
      <c r="U16" s="155">
        <v>0</v>
      </c>
      <c r="V16" s="155">
        <f t="shared" si="6"/>
        <v>0</v>
      </c>
      <c r="W16" s="155"/>
      <c r="X16" s="155" t="s">
        <v>93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0">
        <v>9</v>
      </c>
      <c r="B17" s="171" t="s">
        <v>116</v>
      </c>
      <c r="C17" s="179" t="s">
        <v>117</v>
      </c>
      <c r="D17" s="172" t="s">
        <v>115</v>
      </c>
      <c r="E17" s="173">
        <v>1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21</v>
      </c>
      <c r="M17" s="175">
        <f t="shared" si="3"/>
        <v>0</v>
      </c>
      <c r="N17" s="175">
        <v>0</v>
      </c>
      <c r="O17" s="175">
        <f t="shared" si="4"/>
        <v>0</v>
      </c>
      <c r="P17" s="175">
        <v>0</v>
      </c>
      <c r="Q17" s="175">
        <f t="shared" si="5"/>
        <v>0</v>
      </c>
      <c r="R17" s="175" t="s">
        <v>57</v>
      </c>
      <c r="S17" s="175" t="s">
        <v>92</v>
      </c>
      <c r="T17" s="176" t="s">
        <v>92</v>
      </c>
      <c r="U17" s="155">
        <v>6.5358299999999998</v>
      </c>
      <c r="V17" s="155">
        <f t="shared" si="6"/>
        <v>6.54</v>
      </c>
      <c r="W17" s="155"/>
      <c r="X17" s="155" t="s">
        <v>93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10</v>
      </c>
      <c r="B18" s="171" t="s">
        <v>118</v>
      </c>
      <c r="C18" s="179" t="s">
        <v>119</v>
      </c>
      <c r="D18" s="172" t="s">
        <v>115</v>
      </c>
      <c r="E18" s="173">
        <v>1</v>
      </c>
      <c r="F18" s="174"/>
      <c r="G18" s="175">
        <f t="shared" si="0"/>
        <v>0</v>
      </c>
      <c r="H18" s="174"/>
      <c r="I18" s="175">
        <f t="shared" si="1"/>
        <v>0</v>
      </c>
      <c r="J18" s="174"/>
      <c r="K18" s="175">
        <f t="shared" si="2"/>
        <v>0</v>
      </c>
      <c r="L18" s="175">
        <v>21</v>
      </c>
      <c r="M18" s="175">
        <f t="shared" si="3"/>
        <v>0</v>
      </c>
      <c r="N18" s="175">
        <v>0</v>
      </c>
      <c r="O18" s="175">
        <f t="shared" si="4"/>
        <v>0</v>
      </c>
      <c r="P18" s="175">
        <v>0</v>
      </c>
      <c r="Q18" s="175">
        <f t="shared" si="5"/>
        <v>0</v>
      </c>
      <c r="R18" s="175"/>
      <c r="S18" s="175" t="s">
        <v>111</v>
      </c>
      <c r="T18" s="176" t="s">
        <v>112</v>
      </c>
      <c r="U18" s="155">
        <v>0</v>
      </c>
      <c r="V18" s="155">
        <f t="shared" si="6"/>
        <v>0</v>
      </c>
      <c r="W18" s="155"/>
      <c r="X18" s="155" t="s">
        <v>98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11</v>
      </c>
      <c r="B19" s="171" t="s">
        <v>120</v>
      </c>
      <c r="C19" s="179" t="s">
        <v>121</v>
      </c>
      <c r="D19" s="172" t="s">
        <v>115</v>
      </c>
      <c r="E19" s="173">
        <v>2</v>
      </c>
      <c r="F19" s="174"/>
      <c r="G19" s="175">
        <f t="shared" si="0"/>
        <v>0</v>
      </c>
      <c r="H19" s="174"/>
      <c r="I19" s="175">
        <f t="shared" si="1"/>
        <v>0</v>
      </c>
      <c r="J19" s="174"/>
      <c r="K19" s="175">
        <f t="shared" si="2"/>
        <v>0</v>
      </c>
      <c r="L19" s="175">
        <v>21</v>
      </c>
      <c r="M19" s="175">
        <f t="shared" si="3"/>
        <v>0</v>
      </c>
      <c r="N19" s="175">
        <v>0</v>
      </c>
      <c r="O19" s="175">
        <f t="shared" si="4"/>
        <v>0</v>
      </c>
      <c r="P19" s="175">
        <v>0</v>
      </c>
      <c r="Q19" s="175">
        <f t="shared" si="5"/>
        <v>0</v>
      </c>
      <c r="R19" s="175" t="s">
        <v>57</v>
      </c>
      <c r="S19" s="175" t="s">
        <v>92</v>
      </c>
      <c r="T19" s="176" t="s">
        <v>92</v>
      </c>
      <c r="U19" s="155">
        <v>5.16533</v>
      </c>
      <c r="V19" s="155">
        <f t="shared" si="6"/>
        <v>10.33</v>
      </c>
      <c r="W19" s="155"/>
      <c r="X19" s="155" t="s">
        <v>93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12</v>
      </c>
      <c r="B20" s="171" t="s">
        <v>122</v>
      </c>
      <c r="C20" s="179" t="s">
        <v>123</v>
      </c>
      <c r="D20" s="172" t="s">
        <v>115</v>
      </c>
      <c r="E20" s="173">
        <v>1</v>
      </c>
      <c r="F20" s="174"/>
      <c r="G20" s="175">
        <f t="shared" si="0"/>
        <v>0</v>
      </c>
      <c r="H20" s="174"/>
      <c r="I20" s="175">
        <f t="shared" si="1"/>
        <v>0</v>
      </c>
      <c r="J20" s="174"/>
      <c r="K20" s="175">
        <f t="shared" si="2"/>
        <v>0</v>
      </c>
      <c r="L20" s="175">
        <v>21</v>
      </c>
      <c r="M20" s="175">
        <f t="shared" si="3"/>
        <v>0</v>
      </c>
      <c r="N20" s="175">
        <v>0</v>
      </c>
      <c r="O20" s="175">
        <f t="shared" si="4"/>
        <v>0</v>
      </c>
      <c r="P20" s="175">
        <v>0</v>
      </c>
      <c r="Q20" s="175">
        <f t="shared" si="5"/>
        <v>0</v>
      </c>
      <c r="R20" s="175"/>
      <c r="S20" s="175" t="s">
        <v>111</v>
      </c>
      <c r="T20" s="176" t="s">
        <v>112</v>
      </c>
      <c r="U20" s="155">
        <v>0</v>
      </c>
      <c r="V20" s="155">
        <f t="shared" si="6"/>
        <v>0</v>
      </c>
      <c r="W20" s="155"/>
      <c r="X20" s="155" t="s">
        <v>98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0">
        <v>13</v>
      </c>
      <c r="B21" s="171" t="s">
        <v>124</v>
      </c>
      <c r="C21" s="179" t="s">
        <v>125</v>
      </c>
      <c r="D21" s="172" t="s">
        <v>115</v>
      </c>
      <c r="E21" s="173">
        <v>1</v>
      </c>
      <c r="F21" s="174"/>
      <c r="G21" s="175">
        <f t="shared" si="0"/>
        <v>0</v>
      </c>
      <c r="H21" s="174"/>
      <c r="I21" s="175">
        <f t="shared" si="1"/>
        <v>0</v>
      </c>
      <c r="J21" s="174"/>
      <c r="K21" s="175">
        <f t="shared" si="2"/>
        <v>0</v>
      </c>
      <c r="L21" s="175">
        <v>21</v>
      </c>
      <c r="M21" s="175">
        <f t="shared" si="3"/>
        <v>0</v>
      </c>
      <c r="N21" s="175">
        <v>0</v>
      </c>
      <c r="O21" s="175">
        <f t="shared" si="4"/>
        <v>0</v>
      </c>
      <c r="P21" s="175">
        <v>0</v>
      </c>
      <c r="Q21" s="175">
        <f t="shared" si="5"/>
        <v>0</v>
      </c>
      <c r="R21" s="175"/>
      <c r="S21" s="175" t="s">
        <v>111</v>
      </c>
      <c r="T21" s="176" t="s">
        <v>112</v>
      </c>
      <c r="U21" s="155">
        <v>0</v>
      </c>
      <c r="V21" s="155">
        <f t="shared" si="6"/>
        <v>0</v>
      </c>
      <c r="W21" s="155"/>
      <c r="X21" s="155" t="s">
        <v>98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3">
        <v>14</v>
      </c>
      <c r="B22" s="164" t="s">
        <v>126</v>
      </c>
      <c r="C22" s="180" t="s">
        <v>127</v>
      </c>
      <c r="D22" s="165" t="s">
        <v>110</v>
      </c>
      <c r="E22" s="166">
        <v>1</v>
      </c>
      <c r="F22" s="167"/>
      <c r="G22" s="168">
        <f t="shared" si="0"/>
        <v>0</v>
      </c>
      <c r="H22" s="167"/>
      <c r="I22" s="168">
        <f t="shared" si="1"/>
        <v>0</v>
      </c>
      <c r="J22" s="167"/>
      <c r="K22" s="168">
        <f t="shared" si="2"/>
        <v>0</v>
      </c>
      <c r="L22" s="168">
        <v>21</v>
      </c>
      <c r="M22" s="168">
        <f t="shared" si="3"/>
        <v>0</v>
      </c>
      <c r="N22" s="168">
        <v>0</v>
      </c>
      <c r="O22" s="168">
        <f t="shared" si="4"/>
        <v>0</v>
      </c>
      <c r="P22" s="168">
        <v>0</v>
      </c>
      <c r="Q22" s="168">
        <f t="shared" si="5"/>
        <v>0</v>
      </c>
      <c r="R22" s="168"/>
      <c r="S22" s="168" t="s">
        <v>111</v>
      </c>
      <c r="T22" s="169" t="s">
        <v>112</v>
      </c>
      <c r="U22" s="155">
        <v>0</v>
      </c>
      <c r="V22" s="155">
        <f t="shared" si="6"/>
        <v>0</v>
      </c>
      <c r="W22" s="155"/>
      <c r="X22" s="155" t="s">
        <v>93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3"/>
      <c r="B23" s="4"/>
      <c r="C23" s="181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74</v>
      </c>
    </row>
    <row r="24" spans="1:60" x14ac:dyDescent="0.2">
      <c r="A24" s="151"/>
      <c r="B24" s="152" t="s">
        <v>29</v>
      </c>
      <c r="C24" s="182"/>
      <c r="D24" s="153"/>
      <c r="E24" s="154"/>
      <c r="F24" s="154"/>
      <c r="G24" s="177">
        <f>G8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128</v>
      </c>
    </row>
    <row r="25" spans="1:60" x14ac:dyDescent="0.2">
      <c r="C25" s="183"/>
      <c r="D25" s="10"/>
      <c r="AG25" t="s">
        <v>129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AWlSqRubPqs7pd0u9lVKxuAXt3zuGoMptZfNJa1a0oEFGBw+qKO3XVz6MhTcHViEefjeUs1ropckMtJ9aujhQ==" saltValue="/mnYkIZGPlEQVS5e7DLBG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'01 003 Pol'!Názvy_tisku</vt:lpstr>
      <vt:lpstr>oadresa</vt:lpstr>
      <vt:lpstr>Stavba!Objednatel</vt:lpstr>
      <vt:lpstr>Stavba!Objekt</vt:lpstr>
      <vt:lpstr>'01 003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Radim Zdražil</cp:lastModifiedBy>
  <cp:lastPrinted>2019-07-22T13:54:58Z</cp:lastPrinted>
  <dcterms:created xsi:type="dcterms:W3CDTF">2009-04-08T07:15:50Z</dcterms:created>
  <dcterms:modified xsi:type="dcterms:W3CDTF">2019-07-22T13:55:28Z</dcterms:modified>
</cp:coreProperties>
</file>